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Май 2020\"/>
    </mc:Choice>
  </mc:AlternateContent>
  <xr:revisionPtr revIDLastSave="0" documentId="13_ncr:1_{BDBD2CA8-6319-462C-AA9E-CEEAA2AEB03D}" xr6:coauthVersionLast="45" xr6:coauthVersionMax="45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3" l="1"/>
  <c r="F7" i="13"/>
  <c r="C8" i="11" l="1"/>
  <c r="F6" i="13" l="1"/>
  <c r="G6" i="13" l="1"/>
  <c r="E6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C11" i="1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<sst xmlns="http://schemas.openxmlformats.org/spreadsheetml/2006/main" count="126" uniqueCount="91">
  <si>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</si>
  <si>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</si>
  <si>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</si>
  <si>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</si>
  <si>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</si>
  <si>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</si>
  <si>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</si>
  <si>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</si>
  <si>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</si>
  <si>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</si>
  <si>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</si>
  <si>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</si>
  <si>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</si>
  <si>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</si>
  <si>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</si>
  <si>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</si>
  <si>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</si>
  <si>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</si>
  <si>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</si>
  <si>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</si>
  <si>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</si>
  <si>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</si>
  <si>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</si>
  <si>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</si>
  <si>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</si>
  <si>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</si>
  <si>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</si>
  <si>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</si>
  <si>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</si>
  <si>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</si>
  <si>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</si>
  <si>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</si>
  <si>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</si>
  <si>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</si>
  <si>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</si>
  <si>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</si>
  <si>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</si>
  <si>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</si>
  <si>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</si>
  <si>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</si>
  <si>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</si>
  <si>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</si>
  <si>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</si>
  <si>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</si>
  <si>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</si>
  <si>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</si>
  <si>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</si>
  <si>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</si>
  <si>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</si>
  <si>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</si>
  <si>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</si>
  <si>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</si>
  <si>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</si>
  <si>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</si>
  <si>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</si>
  <si>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</si>
  <si>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</si>
  <si>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</si>
  <si>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</si>
  <si>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</si>
  <si>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</si>
  <si>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</si>
  <si>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</si>
  <si>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</si>
  <si>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</si>
  <si>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</si>
  <si>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</si>
  <si>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7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</si>
  <si>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</si>
  <si>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</si>
  <si>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</si>
  <si>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</si>
  <si>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</si>
  <si>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</si>
  <si>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</si>
  <si>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</si>
  <si>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</si>
  <si>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</si>
  <si>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</si>
  <si>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</si>
  <si>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</si>
  <si>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</si>
  <si>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</si>
  <si>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</si>
  <si>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</si>
  <si>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</si>
  <si>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</si>
  <si>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</si>
  <si>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Май 2020 года</t>
  </si>
  <si>
    <t>СПРАВОЧНАЯ ИНФОРМАЦИЯ потребление коммунальных услуг в здании по адресу г.Химки, ул.Лавочкина, д.13 май 2020г.</t>
  </si>
  <si>
    <t>по потреблению электроэнергии за период с  23.04.2020г. по  22.05.2020г.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</si>
</sst>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13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zoomScale="120" zoomScaleSheetLayoutView="120" workbookViewId="0">
      <selection activeCell="D9" sqref="D9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0" t="s">
        <v>27</v>
      </c>
      <c r="B1" s="100"/>
      <c r="C1" s="100"/>
      <c r="D1" s="100"/>
      <c r="E1" s="100"/>
      <c r="F1" s="100"/>
      <c r="G1" s="100"/>
    </row>
    <row r="2" spans="1:8" ht="15" x14ac:dyDescent="0.2">
      <c r="A2" s="101" t="s">
        <v>90</v>
      </c>
      <c r="B2" s="101"/>
      <c r="C2" s="101"/>
      <c r="D2" s="101"/>
      <c r="E2" s="101"/>
      <c r="F2" s="101"/>
      <c r="G2" s="101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5" t="s">
        <v>0</v>
      </c>
      <c r="B4" s="106" t="s">
        <v>1</v>
      </c>
      <c r="C4" s="106" t="s">
        <v>2</v>
      </c>
      <c r="D4" s="106"/>
      <c r="E4" s="102" t="s">
        <v>3</v>
      </c>
      <c r="F4" s="102" t="s">
        <v>4</v>
      </c>
      <c r="G4" s="106" t="s">
        <v>5</v>
      </c>
    </row>
    <row r="5" spans="1:8" ht="13.5" thickBot="1" x14ac:dyDescent="0.25">
      <c r="A5" s="103"/>
      <c r="B5" s="106"/>
      <c r="C5" s="106"/>
      <c r="D5" s="106"/>
      <c r="E5" s="103"/>
      <c r="F5" s="103"/>
      <c r="G5" s="106"/>
    </row>
    <row r="6" spans="1:8" ht="13.5" thickBot="1" x14ac:dyDescent="0.25">
      <c r="A6" s="104"/>
      <c r="B6" s="106"/>
      <c r="C6" s="5" t="s">
        <v>6</v>
      </c>
      <c r="D6" s="6" t="s">
        <v>7</v>
      </c>
      <c r="E6" s="104"/>
      <c r="F6" s="104"/>
      <c r="G6" s="106"/>
    </row>
    <row r="7" spans="1:8" ht="18" customHeight="1" thickBot="1" x14ac:dyDescent="0.25">
      <c r="A7" s="107" t="s">
        <v>82</v>
      </c>
      <c r="B7" s="108"/>
      <c r="C7" s="108"/>
      <c r="D7" s="109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3994</v>
      </c>
      <c r="D8" s="21">
        <v>4079</v>
      </c>
      <c r="E8" s="39">
        <f>D8-C8</f>
        <v>85</v>
      </c>
      <c r="F8" s="21">
        <v>15</v>
      </c>
      <c r="G8" s="22">
        <f>E8*F8</f>
        <v>1275</v>
      </c>
      <c r="H8" s="8"/>
    </row>
    <row r="9" spans="1:8" ht="64.5" thickBot="1" x14ac:dyDescent="0.25">
      <c r="A9" s="9" t="s">
        <v>9</v>
      </c>
      <c r="B9" s="21">
        <v>29993299</v>
      </c>
      <c r="C9" s="22">
        <v>1407</v>
      </c>
      <c r="D9" s="22">
        <v>1450</v>
      </c>
      <c r="E9" s="39">
        <f>D9-C9</f>
        <v>43</v>
      </c>
      <c r="F9" s="22">
        <v>60</v>
      </c>
      <c r="G9" s="22">
        <f>E9*F9</f>
        <v>2580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6474</v>
      </c>
      <c r="D10" s="21">
        <v>6644</v>
      </c>
      <c r="E10" s="39">
        <f>D10-C10</f>
        <v>170</v>
      </c>
      <c r="F10" s="21">
        <v>40</v>
      </c>
      <c r="G10" s="22">
        <f>E10*F10</f>
        <v>6800</v>
      </c>
    </row>
    <row r="11" spans="1:8" ht="15" customHeight="1" thickBot="1" x14ac:dyDescent="0.25">
      <c r="A11" s="11" t="s">
        <v>11</v>
      </c>
      <c r="B11" s="25">
        <v>29993506</v>
      </c>
      <c r="C11" s="21">
        <v>8297</v>
      </c>
      <c r="D11" s="21">
        <v>8533</v>
      </c>
      <c r="E11" s="39">
        <f>D11-C11</f>
        <v>236</v>
      </c>
      <c r="F11" s="21">
        <v>60</v>
      </c>
      <c r="G11" s="22">
        <f>E11*F11</f>
        <v>14160</v>
      </c>
    </row>
    <row r="12" spans="1:8" ht="15" customHeight="1" thickBot="1" x14ac:dyDescent="0.25">
      <c r="A12" s="9" t="s">
        <v>68</v>
      </c>
      <c r="B12" s="22">
        <v>29993527</v>
      </c>
      <c r="C12" s="21">
        <v>3442</v>
      </c>
      <c r="D12" s="21">
        <v>3517</v>
      </c>
      <c r="E12" s="39">
        <f>D12-C12</f>
        <v>75</v>
      </c>
      <c r="F12" s="21">
        <v>20</v>
      </c>
      <c r="G12" s="22">
        <f>E12*F12</f>
        <v>1500</v>
      </c>
    </row>
    <row r="13" spans="1:8" ht="18" customHeight="1" thickBot="1" x14ac:dyDescent="0.25">
      <c r="A13" s="82" t="s">
        <v>83</v>
      </c>
      <c r="B13" s="83"/>
      <c r="C13" s="41"/>
      <c r="D13" s="41"/>
      <c r="E13" s="39">
        <f t="shared" ref="E13" si="0">D13-C13</f>
        <v>0</v>
      </c>
      <c r="F13" s="43"/>
      <c r="G13" s="12">
        <f>SUM(G8:G12)</f>
        <v>26315</v>
      </c>
    </row>
    <row r="14" spans="1:8" ht="42.75" customHeight="1" thickBot="1" x14ac:dyDescent="0.25">
      <c r="A14" s="7" t="s">
        <v>8</v>
      </c>
      <c r="B14" s="21">
        <v>29993434</v>
      </c>
      <c r="C14" s="20">
        <v>3483</v>
      </c>
      <c r="D14" s="20">
        <v>3576</v>
      </c>
      <c r="E14" s="39">
        <f t="shared" ref="E14:E18" si="1">D14-C14</f>
        <v>93</v>
      </c>
      <c r="F14" s="21">
        <v>10</v>
      </c>
      <c r="G14" s="22">
        <f t="shared" ref="G14:G18" si="2">E14*F14</f>
        <v>930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2424</v>
      </c>
      <c r="D15" s="21">
        <v>2497</v>
      </c>
      <c r="E15" s="39">
        <f t="shared" si="1"/>
        <v>73</v>
      </c>
      <c r="F15" s="21">
        <v>15</v>
      </c>
      <c r="G15" s="22">
        <f t="shared" si="2"/>
        <v>1095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1772</v>
      </c>
      <c r="D16" s="21">
        <v>1814</v>
      </c>
      <c r="E16" s="39">
        <f t="shared" si="1"/>
        <v>42</v>
      </c>
      <c r="F16" s="21">
        <v>40</v>
      </c>
      <c r="G16" s="22">
        <f t="shared" si="2"/>
        <v>1680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3319</v>
      </c>
      <c r="D17" s="21">
        <v>3395</v>
      </c>
      <c r="E17" s="39">
        <f t="shared" si="1"/>
        <v>76</v>
      </c>
      <c r="F17" s="21">
        <v>30</v>
      </c>
      <c r="G17" s="22">
        <f t="shared" si="2"/>
        <v>2280</v>
      </c>
      <c r="H17" s="10"/>
    </row>
    <row r="18" spans="1:8" ht="31.5" customHeight="1" thickBot="1" x14ac:dyDescent="0.25">
      <c r="A18" s="13" t="s">
        <v>43</v>
      </c>
      <c r="B18" s="22">
        <v>29993504</v>
      </c>
      <c r="C18" s="21">
        <v>3226</v>
      </c>
      <c r="D18" s="21">
        <v>3323</v>
      </c>
      <c r="E18" s="39">
        <f t="shared" si="1"/>
        <v>97</v>
      </c>
      <c r="F18" s="21">
        <v>20</v>
      </c>
      <c r="G18" s="22">
        <f t="shared" si="2"/>
        <v>1940</v>
      </c>
      <c r="H18" s="10"/>
    </row>
    <row r="19" spans="1:8" ht="18" customHeight="1" thickBot="1" x14ac:dyDescent="0.25">
      <c r="A19" s="118" t="s">
        <v>84</v>
      </c>
      <c r="B19" s="119"/>
      <c r="C19" s="119"/>
      <c r="D19" s="122"/>
      <c r="E19" s="39">
        <f t="shared" ref="E19" si="3">D19-C19</f>
        <v>0</v>
      </c>
      <c r="G19" s="15">
        <f>SUM(G14:G18)</f>
        <v>7925</v>
      </c>
    </row>
    <row r="20" spans="1:8" ht="39" customHeight="1" thickBot="1" x14ac:dyDescent="0.25">
      <c r="A20" s="7" t="s">
        <v>8</v>
      </c>
      <c r="B20" s="21">
        <v>29993452</v>
      </c>
      <c r="C20" s="21">
        <v>6354</v>
      </c>
      <c r="D20" s="21">
        <v>6471</v>
      </c>
      <c r="E20" s="39">
        <f t="shared" ref="E20:E24" si="4">D20-C20</f>
        <v>117</v>
      </c>
      <c r="F20" s="21">
        <v>10</v>
      </c>
      <c r="G20" s="22">
        <f t="shared" ref="G20:G24" si="5">E20*F20</f>
        <v>1170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1820</v>
      </c>
      <c r="D21" s="21">
        <v>1849</v>
      </c>
      <c r="E21" s="39">
        <f t="shared" si="4"/>
        <v>29</v>
      </c>
      <c r="F21" s="22">
        <v>15</v>
      </c>
      <c r="G21" s="22">
        <f t="shared" si="5"/>
        <v>435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4433</v>
      </c>
      <c r="D22" s="20">
        <v>4561</v>
      </c>
      <c r="E22" s="39">
        <f t="shared" si="4"/>
        <v>128</v>
      </c>
      <c r="F22" s="21">
        <v>40</v>
      </c>
      <c r="G22" s="22">
        <f t="shared" si="5"/>
        <v>5120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5645</v>
      </c>
      <c r="D23" s="22">
        <v>5783</v>
      </c>
      <c r="E23" s="39">
        <f t="shared" si="4"/>
        <v>138</v>
      </c>
      <c r="F23" s="21">
        <v>30</v>
      </c>
      <c r="G23" s="22">
        <f t="shared" si="5"/>
        <v>4140</v>
      </c>
      <c r="H23" s="10"/>
    </row>
    <row r="24" spans="1:8" ht="30.75" customHeight="1" thickBot="1" x14ac:dyDescent="0.25">
      <c r="A24" s="13" t="s">
        <v>42</v>
      </c>
      <c r="B24" s="22">
        <v>29993524</v>
      </c>
      <c r="C24" s="22">
        <v>5577</v>
      </c>
      <c r="D24" s="22">
        <v>5687</v>
      </c>
      <c r="E24" s="39">
        <f t="shared" si="4"/>
        <v>110</v>
      </c>
      <c r="F24" s="21">
        <v>20</v>
      </c>
      <c r="G24" s="22">
        <f t="shared" si="5"/>
        <v>2200</v>
      </c>
      <c r="H24" s="10"/>
    </row>
    <row r="25" spans="1:8" ht="13.5" thickBot="1" x14ac:dyDescent="0.25">
      <c r="A25" s="116"/>
      <c r="B25" s="116"/>
      <c r="C25" s="116"/>
      <c r="D25" s="116"/>
      <c r="E25" s="116"/>
      <c r="F25" s="5" t="s">
        <v>16</v>
      </c>
      <c r="G25" s="15">
        <f>SUM(G20:G24)</f>
        <v>13065</v>
      </c>
    </row>
    <row r="26" spans="1:8" ht="13.5" thickBot="1" x14ac:dyDescent="0.25">
      <c r="C26" s="16"/>
      <c r="D26" s="16"/>
      <c r="F26" s="5" t="s">
        <v>17</v>
      </c>
      <c r="G26" s="60">
        <f>G25+G19+G13</f>
        <v>47305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138266</v>
      </c>
      <c r="D29" s="20">
        <v>140898</v>
      </c>
      <c r="E29" s="22">
        <f>D29-C29</f>
        <v>2632</v>
      </c>
      <c r="F29" s="21">
        <v>1</v>
      </c>
      <c r="G29" s="22">
        <f>E29*F29</f>
        <v>2632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115304</v>
      </c>
      <c r="D30" s="20">
        <v>118959</v>
      </c>
      <c r="E30" s="22">
        <f>D30-C30</f>
        <v>3655</v>
      </c>
      <c r="F30" s="21">
        <v>1</v>
      </c>
      <c r="G30" s="22">
        <f>E30*F30</f>
        <v>3655</v>
      </c>
      <c r="H30" s="10"/>
    </row>
    <row r="31" spans="1:8" ht="13.5" thickBot="1" x14ac:dyDescent="0.25">
      <c r="F31" s="5" t="s">
        <v>16</v>
      </c>
      <c r="G31" s="76">
        <f>SUM(G29:G30)</f>
        <v>6287</v>
      </c>
    </row>
    <row r="32" spans="1:8" x14ac:dyDescent="0.2">
      <c r="G32" s="18"/>
    </row>
    <row r="33" spans="1:8" x14ac:dyDescent="0.2">
      <c r="G33" s="18"/>
    </row>
    <row r="34" spans="1:8" x14ac:dyDescent="0.2">
      <c r="A34" s="117"/>
      <c r="B34" s="117"/>
      <c r="C34" s="117"/>
      <c r="D34" s="117"/>
      <c r="E34" s="117"/>
      <c r="F34" s="125"/>
      <c r="G34" s="125"/>
    </row>
    <row r="35" spans="1:8" ht="13.5" thickBot="1" x14ac:dyDescent="0.25">
      <c r="A35" s="1"/>
      <c r="B35" s="2"/>
      <c r="G35" s="2"/>
    </row>
    <row r="36" spans="1:8" ht="12.75" customHeight="1" x14ac:dyDescent="0.2">
      <c r="A36" s="105" t="s">
        <v>0</v>
      </c>
      <c r="B36" s="102" t="s">
        <v>1</v>
      </c>
      <c r="C36" s="112" t="s">
        <v>2</v>
      </c>
      <c r="D36" s="113"/>
      <c r="E36" s="102" t="s">
        <v>3</v>
      </c>
      <c r="F36" s="102" t="s">
        <v>4</v>
      </c>
      <c r="G36" s="102" t="s">
        <v>5</v>
      </c>
    </row>
    <row r="37" spans="1:8" ht="13.5" thickBot="1" x14ac:dyDescent="0.25">
      <c r="A37" s="110"/>
      <c r="B37" s="103"/>
      <c r="C37" s="114"/>
      <c r="D37" s="115"/>
      <c r="E37" s="103"/>
      <c r="F37" s="103"/>
      <c r="G37" s="103"/>
    </row>
    <row r="38" spans="1:8" ht="13.5" thickBot="1" x14ac:dyDescent="0.25">
      <c r="A38" s="111"/>
      <c r="B38" s="104"/>
      <c r="C38" s="5" t="s">
        <v>6</v>
      </c>
      <c r="D38" s="6" t="s">
        <v>7</v>
      </c>
      <c r="E38" s="104"/>
      <c r="F38" s="104"/>
      <c r="G38" s="104"/>
    </row>
    <row r="39" spans="1:8" ht="25.5" customHeight="1" thickBot="1" x14ac:dyDescent="0.25">
      <c r="A39" s="120" t="s">
        <v>67</v>
      </c>
      <c r="B39" s="121"/>
      <c r="C39" s="121"/>
      <c r="D39" s="121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1631</v>
      </c>
      <c r="D40" s="20">
        <v>1688</v>
      </c>
      <c r="E40" s="21">
        <f>D40-C40</f>
        <v>57</v>
      </c>
      <c r="F40" s="13">
        <v>30</v>
      </c>
      <c r="G40" s="38">
        <f>E40*F40</f>
        <v>1710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1814</v>
      </c>
      <c r="D41" s="21">
        <v>1861</v>
      </c>
      <c r="E41" s="21">
        <f>D41-C41</f>
        <v>47</v>
      </c>
      <c r="F41" s="21">
        <v>30</v>
      </c>
      <c r="G41" s="22">
        <f>E41*F41</f>
        <v>1410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8303</v>
      </c>
      <c r="D43" s="25">
        <v>8438</v>
      </c>
      <c r="E43" s="21">
        <f>D43-C43</f>
        <v>135</v>
      </c>
      <c r="F43" s="21">
        <v>30</v>
      </c>
      <c r="G43" s="22">
        <f>E43*F43</f>
        <v>4050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5745</v>
      </c>
      <c r="D44" s="40">
        <v>5955</v>
      </c>
      <c r="E44" s="21">
        <f>D44-C44</f>
        <v>210</v>
      </c>
      <c r="F44" s="21">
        <v>30</v>
      </c>
      <c r="G44" s="22">
        <f>E44*F44</f>
        <v>6300</v>
      </c>
      <c r="H44" s="10"/>
    </row>
    <row r="45" spans="1:8" ht="16.5" customHeight="1" thickBot="1" x14ac:dyDescent="0.25">
      <c r="A45" s="118" t="s">
        <v>23</v>
      </c>
      <c r="B45" s="119"/>
      <c r="C45" s="99"/>
      <c r="D45" s="42"/>
      <c r="E45" s="37"/>
      <c r="F45" s="5" t="s">
        <v>16</v>
      </c>
      <c r="G45" s="92">
        <f>SUM(G40:G44)</f>
        <v>13470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8566</v>
      </c>
      <c r="D46" s="22">
        <v>8797</v>
      </c>
      <c r="E46" s="22">
        <f t="shared" ref="E46:E50" si="6">D46-C46</f>
        <v>231</v>
      </c>
      <c r="F46" s="21">
        <v>15</v>
      </c>
      <c r="G46" s="22">
        <f t="shared" ref="G46:G50" si="7">E46*F46</f>
        <v>3465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1218</v>
      </c>
      <c r="D47" s="21">
        <v>1242</v>
      </c>
      <c r="E47" s="22">
        <f t="shared" si="6"/>
        <v>24</v>
      </c>
      <c r="F47" s="21">
        <v>60</v>
      </c>
      <c r="G47" s="22">
        <f t="shared" si="7"/>
        <v>1440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12420</v>
      </c>
      <c r="D48" s="20">
        <v>12771</v>
      </c>
      <c r="E48" s="22">
        <f t="shared" si="6"/>
        <v>351</v>
      </c>
      <c r="F48" s="21">
        <v>60</v>
      </c>
      <c r="G48" s="22">
        <f t="shared" si="7"/>
        <v>21060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10167</v>
      </c>
      <c r="D49" s="22">
        <v>10459</v>
      </c>
      <c r="E49" s="22">
        <f t="shared" si="6"/>
        <v>292</v>
      </c>
      <c r="F49" s="21">
        <v>80</v>
      </c>
      <c r="G49" s="22">
        <f t="shared" si="7"/>
        <v>23360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5175</v>
      </c>
      <c r="D50" s="22">
        <v>5211</v>
      </c>
      <c r="E50" s="22">
        <f t="shared" si="6"/>
        <v>36</v>
      </c>
      <c r="F50" s="21">
        <v>40</v>
      </c>
      <c r="G50" s="22">
        <f t="shared" si="7"/>
        <v>1440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50765</v>
      </c>
    </row>
    <row r="53" spans="1:8" x14ac:dyDescent="0.2">
      <c r="A53" s="105" t="s">
        <v>0</v>
      </c>
      <c r="B53" s="102" t="s">
        <v>1</v>
      </c>
      <c r="C53" s="112" t="s">
        <v>2</v>
      </c>
      <c r="D53" s="113"/>
      <c r="E53" s="102" t="s">
        <v>3</v>
      </c>
      <c r="F53" s="102" t="s">
        <v>4</v>
      </c>
      <c r="G53" s="102" t="s">
        <v>5</v>
      </c>
    </row>
    <row r="54" spans="1:8" ht="13.5" thickBot="1" x14ac:dyDescent="0.25">
      <c r="A54" s="110"/>
      <c r="B54" s="103"/>
      <c r="C54" s="114"/>
      <c r="D54" s="115"/>
      <c r="E54" s="103"/>
      <c r="F54" s="103"/>
      <c r="G54" s="103"/>
    </row>
    <row r="55" spans="1:8" ht="13.5" thickBot="1" x14ac:dyDescent="0.25">
      <c r="A55" s="111"/>
      <c r="B55" s="104"/>
      <c r="C55" s="5" t="s">
        <v>6</v>
      </c>
      <c r="D55" s="6" t="s">
        <v>7</v>
      </c>
      <c r="E55" s="104"/>
      <c r="F55" s="104"/>
      <c r="G55" s="104"/>
    </row>
    <row r="56" spans="1:8" ht="15" customHeight="1" thickBot="1" x14ac:dyDescent="0.25">
      <c r="A56" s="30" t="s">
        <v>86</v>
      </c>
      <c r="B56" s="13" t="s">
        <v>73</v>
      </c>
      <c r="C56" s="20">
        <v>5734</v>
      </c>
      <c r="D56" s="20">
        <v>5865</v>
      </c>
      <c r="E56" s="21">
        <f t="shared" ref="E56:E58" si="8">D56-C56</f>
        <v>131</v>
      </c>
      <c r="F56" s="20">
        <v>40</v>
      </c>
      <c r="G56" s="22">
        <f t="shared" ref="G56:G58" si="9">E56*F56</f>
        <v>5240</v>
      </c>
      <c r="H56" s="10"/>
    </row>
    <row r="57" spans="1:8" ht="15" customHeight="1" thickBot="1" x14ac:dyDescent="0.25">
      <c r="A57" s="13"/>
      <c r="B57" s="13" t="s">
        <v>74</v>
      </c>
      <c r="C57" s="20">
        <v>3614</v>
      </c>
      <c r="D57" s="20">
        <v>3698</v>
      </c>
      <c r="E57" s="21">
        <f t="shared" si="8"/>
        <v>84</v>
      </c>
      <c r="F57" s="20">
        <v>20</v>
      </c>
      <c r="G57" s="22">
        <f t="shared" si="9"/>
        <v>1680</v>
      </c>
      <c r="H57" s="10"/>
    </row>
    <row r="58" spans="1:8" ht="15" customHeight="1" thickBot="1" x14ac:dyDescent="0.25">
      <c r="A58" s="13"/>
      <c r="B58" s="13" t="s">
        <v>75</v>
      </c>
      <c r="C58" s="20">
        <v>754</v>
      </c>
      <c r="D58" s="20">
        <v>776</v>
      </c>
      <c r="E58" s="21">
        <f t="shared" si="8"/>
        <v>22</v>
      </c>
      <c r="F58" s="20">
        <v>80</v>
      </c>
      <c r="G58" s="22">
        <f t="shared" si="9"/>
        <v>1760</v>
      </c>
      <c r="H58" s="10"/>
    </row>
    <row r="59" spans="1:8" ht="15" customHeight="1" thickBot="1" x14ac:dyDescent="0.25">
      <c r="A59" s="123" t="s">
        <v>81</v>
      </c>
      <c r="B59" s="78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24"/>
      <c r="B60" s="80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8680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26</v>
      </c>
      <c r="B63" s="70">
        <f>G26+G31+G45+G51+G61</f>
        <v>126507</v>
      </c>
      <c r="C63" s="32"/>
      <c r="D63" s="32"/>
      <c r="E63" s="32"/>
      <c r="F63" s="77"/>
      <c r="G63" s="35"/>
    </row>
    <row r="64" spans="1:8" ht="15" customHeight="1" x14ac:dyDescent="0.2">
      <c r="A64" s="69" t="s">
        <v>25</v>
      </c>
      <c r="B64" s="70">
        <f>SUM(G12)+SUM(G18:G18)+SUM(G24:G24)+G31+SUM(G50:G50)</f>
        <v>13367</v>
      </c>
      <c r="C64" s="32"/>
      <c r="D64" s="32"/>
      <c r="E64" s="32"/>
      <c r="F64" s="77"/>
      <c r="G64" s="35"/>
    </row>
    <row r="65" spans="1:7" ht="21.75" customHeight="1" x14ac:dyDescent="0.2">
      <c r="A65" s="45" t="s">
        <v>39</v>
      </c>
      <c r="B65" s="71">
        <f>SUM(G10:G11)+SUM(G16:G17)+SUM(G22:G23)+SUM(G48:G49)</f>
        <v>78600</v>
      </c>
      <c r="D65" s="63"/>
      <c r="E65" s="63"/>
      <c r="F65" s="77"/>
    </row>
    <row r="66" spans="1:7" ht="21.75" customHeight="1" x14ac:dyDescent="0.2">
      <c r="A66" s="45" t="s">
        <v>66</v>
      </c>
      <c r="B66" s="71">
        <f>G61</f>
        <v>8680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25860</v>
      </c>
      <c r="D67" s="16"/>
      <c r="G67" s="18"/>
    </row>
    <row r="69" spans="1:7" x14ac:dyDescent="0.2">
      <c r="B69" t="s">
        <v>41</v>
      </c>
    </row>
    <row r="71" spans="1:7" x14ac:dyDescent="0.2">
      <c r="B71" t="s">
        <v>40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topLeftCell="A4" workbookViewId="0">
      <selection activeCell="E21" sqref="E21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7" t="s">
        <v>88</v>
      </c>
      <c r="B2" s="127"/>
      <c r="C2" s="127"/>
      <c r="D2" s="127"/>
      <c r="E2" s="127"/>
    </row>
    <row r="4" spans="1:7" ht="18.75" x14ac:dyDescent="0.3">
      <c r="A4" s="47" t="s">
        <v>28</v>
      </c>
    </row>
    <row r="5" spans="1:7" ht="13.5" thickBot="1" x14ac:dyDescent="0.25"/>
    <row r="6" spans="1:7" ht="16.5" thickBot="1" x14ac:dyDescent="0.3">
      <c r="A6" s="52" t="s">
        <v>24</v>
      </c>
      <c r="B6" s="53" t="s">
        <v>29</v>
      </c>
      <c r="C6" s="59" t="s">
        <v>34</v>
      </c>
      <c r="D6" s="53" t="s">
        <v>30</v>
      </c>
      <c r="E6" s="54" t="s">
        <v>31</v>
      </c>
    </row>
    <row r="7" spans="1:7" ht="15.75" x14ac:dyDescent="0.25">
      <c r="A7" s="49">
        <v>1</v>
      </c>
      <c r="B7" s="49" t="s">
        <v>35</v>
      </c>
      <c r="C7" s="50">
        <f>'Общ. счетчики'!G61</f>
        <v>8680</v>
      </c>
      <c r="D7" s="51">
        <v>3.89</v>
      </c>
      <c r="E7" s="61">
        <f>C7*D7</f>
        <v>33765.200000000004</v>
      </c>
    </row>
    <row r="8" spans="1:7" ht="15.75" x14ac:dyDescent="0.25">
      <c r="A8" s="56">
        <v>2</v>
      </c>
      <c r="B8" s="49" t="s">
        <v>80</v>
      </c>
      <c r="C8" s="50">
        <f>6275.6*0.509</f>
        <v>3194.2804000000001</v>
      </c>
      <c r="D8" s="51">
        <v>3.89</v>
      </c>
      <c r="E8" s="61">
        <f>C8*D8</f>
        <v>12425.750756000001</v>
      </c>
    </row>
    <row r="9" spans="1:7" ht="15.75" x14ac:dyDescent="0.25">
      <c r="A9" s="56">
        <v>3</v>
      </c>
      <c r="B9" s="56" t="s">
        <v>36</v>
      </c>
      <c r="C9" s="57">
        <v>1</v>
      </c>
      <c r="D9" s="58">
        <v>26.99</v>
      </c>
      <c r="E9" s="61">
        <f>C9*D9</f>
        <v>26.99</v>
      </c>
    </row>
    <row r="10" spans="1:7" ht="15.75" x14ac:dyDescent="0.25">
      <c r="A10" s="56">
        <v>4</v>
      </c>
      <c r="B10" s="56" t="s">
        <v>37</v>
      </c>
      <c r="C10" s="57">
        <v>0</v>
      </c>
      <c r="D10" s="58">
        <v>157.32</v>
      </c>
      <c r="E10" s="61">
        <f>C10*D10</f>
        <v>0</v>
      </c>
    </row>
    <row r="11" spans="1:7" ht="15.75" x14ac:dyDescent="0.25">
      <c r="A11" s="56">
        <v>5</v>
      </c>
      <c r="B11" s="56" t="s">
        <v>38</v>
      </c>
      <c r="C11" s="57">
        <f>C9+C10</f>
        <v>1</v>
      </c>
      <c r="D11" s="58">
        <v>32.42</v>
      </c>
      <c r="E11" s="61">
        <f>C11*D11</f>
        <v>32.42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26.99</v>
      </c>
      <c r="E12" s="61">
        <f t="shared" ref="E12:E14" si="0">C12*D12</f>
        <v>161.94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v>157.32</v>
      </c>
      <c r="E13" s="61">
        <f t="shared" si="0"/>
        <v>943.92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32.42</v>
      </c>
      <c r="E14" s="61">
        <f t="shared" si="0"/>
        <v>356.62</v>
      </c>
      <c r="G14" s="88"/>
    </row>
    <row r="15" spans="1:7" ht="15.75" x14ac:dyDescent="0.25">
      <c r="A15" s="56">
        <v>9</v>
      </c>
      <c r="B15" s="56" t="s">
        <v>45</v>
      </c>
      <c r="C15" s="58">
        <v>0</v>
      </c>
      <c r="D15" s="58">
        <v>2266.69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3.89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32</v>
      </c>
      <c r="B18" s="48"/>
      <c r="C18" s="48"/>
      <c r="D18" s="48"/>
      <c r="E18" s="48"/>
    </row>
    <row r="20" spans="1:5" ht="23.25" x14ac:dyDescent="0.35">
      <c r="A20" s="48" t="s">
        <v>33</v>
      </c>
      <c r="E20" s="55">
        <f>SUM(E7:E16)/310</f>
        <v>153.9123895354839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E10" sqref="E10"/>
    </sheetView>
  </sheetViews>
  <sheetFormatPr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39" style="64" customWidth="1"/>
    <col min="9" max="16384" width="9.140625" style="64"/>
  </cols>
  <sheetData>
    <row r="1" spans="1:8" ht="36.75" customHeight="1" x14ac:dyDescent="0.2">
      <c r="A1" s="95" t="s">
        <v>89</v>
      </c>
      <c r="B1" s="96"/>
      <c r="C1" s="96"/>
      <c r="D1" s="96"/>
      <c r="E1" s="96"/>
      <c r="F1" s="96"/>
      <c r="G1" s="96"/>
    </row>
    <row r="2" spans="1:8" ht="15" customHeight="1" x14ac:dyDescent="0.2">
      <c r="A2" s="130" t="s">
        <v>46</v>
      </c>
      <c r="B2" s="130" t="s">
        <v>47</v>
      </c>
      <c r="C2" s="130" t="s">
        <v>48</v>
      </c>
      <c r="D2" s="130" t="s">
        <v>49</v>
      </c>
      <c r="E2" s="130" t="s">
        <v>50</v>
      </c>
      <c r="F2" s="130"/>
      <c r="G2" s="130"/>
    </row>
    <row r="3" spans="1:8" ht="15" customHeight="1" x14ac:dyDescent="0.2">
      <c r="A3" s="130"/>
      <c r="B3" s="130"/>
      <c r="C3" s="130"/>
      <c r="D3" s="130"/>
      <c r="E3" s="130" t="s">
        <v>51</v>
      </c>
      <c r="F3" s="130"/>
      <c r="G3" s="130" t="s">
        <v>54</v>
      </c>
    </row>
    <row r="4" spans="1:8" ht="15" customHeight="1" x14ac:dyDescent="0.2">
      <c r="A4" s="130"/>
      <c r="B4" s="130"/>
      <c r="C4" s="130"/>
      <c r="D4" s="126"/>
      <c r="E4" s="72" t="s">
        <v>52</v>
      </c>
      <c r="F4" s="72" t="s">
        <v>53</v>
      </c>
      <c r="G4" s="130"/>
    </row>
    <row r="5" spans="1:8" ht="17.25" customHeight="1" x14ac:dyDescent="0.2">
      <c r="A5" s="65" t="s">
        <v>57</v>
      </c>
      <c r="B5" s="66" t="s">
        <v>55</v>
      </c>
      <c r="C5" s="73" t="s">
        <v>56</v>
      </c>
      <c r="D5" s="87">
        <v>94800.77</v>
      </c>
      <c r="E5" s="98">
        <v>320.58</v>
      </c>
      <c r="F5" s="66"/>
      <c r="G5" s="66"/>
    </row>
    <row r="6" spans="1:8" ht="21.75" customHeight="1" x14ac:dyDescent="0.2">
      <c r="A6" s="65" t="s">
        <v>57</v>
      </c>
      <c r="B6" s="66" t="s">
        <v>59</v>
      </c>
      <c r="C6" s="67" t="s">
        <v>56</v>
      </c>
      <c r="D6" s="74"/>
      <c r="E6" s="75">
        <f>E7*0.051</f>
        <v>61.248449999999998</v>
      </c>
      <c r="F6" s="75">
        <f>F7*0.051</f>
        <v>28.766550000000002</v>
      </c>
      <c r="G6" s="94">
        <f>G7*0.051</f>
        <v>2.0196000000000001</v>
      </c>
    </row>
    <row r="7" spans="1:8" ht="21.75" customHeight="1" x14ac:dyDescent="0.2">
      <c r="A7" s="65" t="s">
        <v>60</v>
      </c>
      <c r="B7" s="66" t="s">
        <v>61</v>
      </c>
      <c r="C7" s="67" t="s">
        <v>62</v>
      </c>
      <c r="D7" s="66"/>
      <c r="E7" s="67">
        <v>1200.95</v>
      </c>
      <c r="F7" s="67">
        <f>145*3.89</f>
        <v>564.05000000000007</v>
      </c>
      <c r="G7" s="67">
        <v>39.6</v>
      </c>
    </row>
    <row r="8" spans="1:8" ht="12" customHeight="1" x14ac:dyDescent="0.2">
      <c r="A8" s="65" t="s">
        <v>60</v>
      </c>
      <c r="B8" s="66" t="s">
        <v>63</v>
      </c>
      <c r="C8" s="67" t="s">
        <v>62</v>
      </c>
      <c r="D8" s="97">
        <v>97341</v>
      </c>
      <c r="E8" s="68">
        <v>1626.3</v>
      </c>
      <c r="F8" s="67">
        <f>145*7.35</f>
        <v>1065.75</v>
      </c>
      <c r="G8" s="68">
        <v>39.6</v>
      </c>
      <c r="H8" s="91"/>
    </row>
    <row r="9" spans="1:8" ht="12" customHeight="1" x14ac:dyDescent="0.2">
      <c r="A9" s="65" t="s">
        <v>60</v>
      </c>
      <c r="B9" s="66" t="s">
        <v>64</v>
      </c>
      <c r="C9" s="67" t="s">
        <v>62</v>
      </c>
      <c r="D9" s="66"/>
      <c r="E9" s="75">
        <v>2827.2</v>
      </c>
      <c r="F9" s="75">
        <f>F7+F8</f>
        <v>1629.8000000000002</v>
      </c>
      <c r="G9" s="68">
        <f>G7+G8</f>
        <v>79.2</v>
      </c>
    </row>
    <row r="10" spans="1:8" ht="12" customHeight="1" x14ac:dyDescent="0.2">
      <c r="A10" s="65" t="s">
        <v>58</v>
      </c>
      <c r="B10" s="66" t="s">
        <v>65</v>
      </c>
      <c r="C10" s="67" t="s">
        <v>44</v>
      </c>
      <c r="D10" s="84"/>
      <c r="E10" s="85">
        <v>95307</v>
      </c>
      <c r="F10" s="86">
        <v>1907</v>
      </c>
      <c r="G10" s="90">
        <v>22505</v>
      </c>
    </row>
    <row r="11" spans="1:8" ht="15" customHeight="1" x14ac:dyDescent="0.2">
      <c r="E11" s="128"/>
      <c r="F11" s="129"/>
    </row>
    <row r="13" spans="1:8" ht="33" customHeight="1" x14ac:dyDescent="0.2">
      <c r="G13" s="89"/>
    </row>
    <row r="14" spans="1:8" ht="33" customHeight="1" x14ac:dyDescent="0.2"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2020-05-26T07:52:46Z</cp:lastPrinted>
  <dcterms:created xsi:type="dcterms:W3CDTF">2010-02-17T17:09:47Z</dcterms:created>
  <dcterms:modified xsi:type="dcterms:W3CDTF">2020-06-11T10:42:26Z</dcterms:modified>
</cp:coreProperties>
</file>